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</sheets>
  <definedNames>
    <definedName name="_xlnm.Print_Area" localSheetId="2">'Balance Sheet'!$A$1:$H$55</definedName>
    <definedName name="_xlnm.Print_Area" localSheetId="3">'Cash Flow'!$A$1:$E$69</definedName>
    <definedName name="_xlnm.Print_Area" localSheetId="4">'Equity'!$A$1:$M$34</definedName>
    <definedName name="_xlnm.Print_Area" localSheetId="1">'Income Stmt'!$A$1:$F$42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<sst xmlns="http://schemas.openxmlformats.org/spreadsheetml/2006/main" count="225" uniqueCount="166">
  <si>
    <t>AS AT END</t>
  </si>
  <si>
    <t>QUARTER</t>
  </si>
  <si>
    <t>RM'000</t>
  </si>
  <si>
    <t>Long Term Borrowings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</si>
  <si>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</si>
  <si>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</si>
  <si>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</si>
  <si>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</si>
  <si>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</si>
  <si>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</si>
  <si>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</si>
  <si>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</si>
  <si>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</si>
  <si>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</si>
  <si>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</si>
  <si>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</si>
  <si>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</si>
  <si>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</si>
  <si>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</si>
  <si>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</si>
  <si>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</si>
  <si>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</si>
  <si>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</si>
  <si>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</si>
  <si>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</si>
  <si>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</si>
  <si>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</si>
  <si>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Minority Interest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</si>
  <si>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</si>
  <si>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</si>
  <si>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</si>
  <si>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</si>
  <si>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</si>
  <si>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</si>
  <si>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</si>
  <si>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</si>
  <si>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</si>
  <si>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</si>
  <si>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</si>
  <si>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</si>
  <si>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Inventories written off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</si>
  <si>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</si>
  <si>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</si>
  <si>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</si>
  <si>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</si>
  <si>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</si>
  <si>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</si>
  <si>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</si>
  <si>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</si>
  <si>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</si>
  <si>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</si>
  <si>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</si>
  <si>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</si>
  <si>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</si>
  <si>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</si>
  <si>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</si>
  <si>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</si>
  <si>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</si>
  <si>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</si>
  <si>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</si>
  <si>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</si>
  <si>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</si>
  <si>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</si>
  <si>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</si>
  <si>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</si>
  <si>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</si>
  <si>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</si>
  <si>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</si>
  <si>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</si>
  <si>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</si>
  <si>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</si>
  <si>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</si>
  <si>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</si>
  <si>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</si>
  <si>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</si>
  <si>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</si>
  <si>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</si>
  <si>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</si>
  <si>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</si>
  <si>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</si>
  <si>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</si>
  <si>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>Minority</t>
  </si>
  <si>
    <t>Interest</t>
  </si>
  <si>
    <t>Non-Distributable</t>
  </si>
  <si>
    <t>Attributable to Equity Holders of the Company</t>
  </si>
  <si>
    <t xml:space="preserve">   Loss on disposal of investment</t>
  </si>
  <si>
    <t>Proceeds from disposal of other investment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</si>
  <si>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</si>
  <si>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</si>
  <si>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</si>
  <si>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</si>
  <si>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</si>
  <si>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</si>
  <si>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</si>
  <si>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</si>
  <si>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</si>
  <si>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</si>
  <si>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</si>
  <si>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</si>
  <si>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</si>
  <si>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</si>
  <si>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</si>
  <si>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</si>
  <si>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</si>
  <si>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</si>
  <si>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</si>
  <si>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year ended 31 August 2006 and the accompanying explanatory notes attached to the interim financial statements</t>
  </si>
  <si>
    <t>accompanying explanatory notes attached to the interim financial statements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</si>
  <si>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</si>
  <si>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</si>
  <si>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Period</t>
  </si>
  <si>
    <t>Fixed deposits with licensed banks</t>
  </si>
  <si>
    <t xml:space="preserve">   Interest income</t>
  </si>
  <si>
    <t>Profit/(loss) before taxation</t>
  </si>
  <si>
    <t>Profit/(Loss) From Operations</t>
  </si>
  <si>
    <t>Profit/(Loss) Before Tax</t>
  </si>
  <si>
    <t>Profit/(Loss) After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</si>
  <si>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</si>
  <si>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</si>
  <si>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</si>
  <si>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</si>
  <si>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</si>
  <si>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</si>
  <si>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</si>
  <si>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</si>
  <si>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</si>
  <si>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Prepaid Lease Payment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</si>
  <si>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</si>
  <si>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</si>
  <si>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</si>
  <si>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</si>
  <si>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</si>
  <si>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</si>
  <si>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</si>
  <si>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</si>
  <si>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Net cash (used in) / generated from investing activities</t>
  </si>
  <si>
    <t>Profit / (Loss) for the period</t>
  </si>
  <si>
    <t>At 1 September 2007</t>
  </si>
  <si>
    <t>CASH AND CASH EQUIVALENTS AT 1 SEPTEMBER</t>
  </si>
  <si>
    <t>Drawdown/(repayment) of bank borrowings</t>
  </si>
  <si>
    <t>Transfer to retained earning</t>
  </si>
  <si>
    <t>Transfer to deferred tax</t>
  </si>
  <si>
    <t>BURSA SECURITIES QUARTERLY REPORT - THIRD QUARTER</t>
  </si>
  <si>
    <t>BURSA SECURITIES QUARTERLY REPORT  -  THIRD QUARTER</t>
  </si>
  <si>
    <t>31/05/08</t>
  </si>
  <si>
    <t>CASH AND CASH EQUIVALENTS AT 31 MAY</t>
  </si>
  <si>
    <t>Third</t>
  </si>
  <si>
    <t>At 31 May 2008</t>
  </si>
  <si>
    <t>Summary of Key Financial Information for the financial period ended 31 May 2009</t>
  </si>
  <si>
    <t>FOR THE QUARTER ENDED 31 MAY 2009</t>
  </si>
  <si>
    <t>The condensed consolidated income statements should be read in conjunction with the audited financal statements for the year ended 31 August 2008</t>
  </si>
  <si>
    <t>UNAUDITED CONSOLIDATED BALANCE SHEET AS AT 31 MAY 2009</t>
  </si>
  <si>
    <t xml:space="preserve"> PRECEDING</t>
  </si>
  <si>
    <t>ENDED 31/08/2008</t>
  </si>
  <si>
    <t>Other Payable</t>
  </si>
  <si>
    <t>year ended 31 August 2008 and the accompanying explanatory notes attached to the interim financial statements</t>
  </si>
  <si>
    <t>FOR THE THIRD QUARTER ENDED 31 MAY 2009</t>
  </si>
  <si>
    <t>31/05/09</t>
  </si>
  <si>
    <t>STATEMENT OF CHANGES IN EQUITY FOR THE THIRD QUARTER ENDED 31 MAY 2009</t>
  </si>
  <si>
    <t>The condensed consolidated statement of changes in equity should be read in conjunction with the audited financial statements for the year ended 31 August 2008 and the</t>
  </si>
  <si>
    <t>At 1 September 2008</t>
  </si>
  <si>
    <t>At 31 May 2009</t>
  </si>
  <si>
    <t>Net cash generated from / (used in) operations</t>
  </si>
  <si>
    <t>Net cash generated from / (used in) operating activities</t>
  </si>
  <si>
    <t>Net cash (used in) / generated from financing activities</t>
  </si>
  <si>
    <t>NET INCREASE / (DECREASE) IN CASH AND CASH EQUIVALENTS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</si>
</sst>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_);_(* \(#,##0.0\);_(* &quot;-&quot;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25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43" fontId="0" fillId="0" borderId="23" xfId="42" applyFont="1" applyFill="1" applyBorder="1" applyAlignment="1" quotePrefix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Fill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9" fontId="0" fillId="0" borderId="33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L26" sqref="L26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33</v>
      </c>
      <c r="D2" s="80"/>
      <c r="E2" s="80"/>
      <c r="F2" s="80"/>
      <c r="G2" s="80"/>
    </row>
    <row r="3" spans="2:7" s="12" customFormat="1" ht="15">
      <c r="B3" s="15" t="s">
        <v>142</v>
      </c>
      <c r="D3" s="80"/>
      <c r="E3" s="80"/>
      <c r="F3" s="80"/>
      <c r="G3" s="80"/>
    </row>
    <row r="5" spans="2:7" s="12" customFormat="1" ht="15">
      <c r="B5" s="27" t="s">
        <v>71</v>
      </c>
      <c r="C5" s="28"/>
      <c r="D5" s="81"/>
      <c r="E5" s="81"/>
      <c r="F5" s="81"/>
      <c r="G5" s="88"/>
    </row>
    <row r="6" spans="2:7" ht="12.75">
      <c r="B6" s="123" t="s">
        <v>148</v>
      </c>
      <c r="C6" s="124"/>
      <c r="D6" s="124"/>
      <c r="E6" s="124"/>
      <c r="F6" s="124"/>
      <c r="G6" s="125"/>
    </row>
    <row r="7" spans="2:7" ht="12.75">
      <c r="B7" s="11"/>
      <c r="C7" s="2"/>
      <c r="D7" s="126" t="s">
        <v>5</v>
      </c>
      <c r="E7" s="127"/>
      <c r="F7" s="126" t="s">
        <v>6</v>
      </c>
      <c r="G7" s="127"/>
    </row>
    <row r="8" spans="2:7" ht="12.75">
      <c r="B8" s="6"/>
      <c r="C8" s="4"/>
      <c r="D8" s="61" t="s">
        <v>8</v>
      </c>
      <c r="E8" s="91" t="s">
        <v>9</v>
      </c>
      <c r="F8" s="61" t="s">
        <v>8</v>
      </c>
      <c r="G8" s="89" t="s">
        <v>9</v>
      </c>
    </row>
    <row r="9" spans="2:7" ht="12.75">
      <c r="B9" s="6"/>
      <c r="C9" s="4"/>
      <c r="D9" s="62" t="s">
        <v>1</v>
      </c>
      <c r="E9" s="91" t="s">
        <v>10</v>
      </c>
      <c r="F9" s="62" t="s">
        <v>11</v>
      </c>
      <c r="G9" s="89" t="s">
        <v>10</v>
      </c>
    </row>
    <row r="10" spans="2:7" ht="12.75">
      <c r="B10" s="6"/>
      <c r="C10" s="4"/>
      <c r="D10" s="62"/>
      <c r="E10" s="91" t="s">
        <v>1</v>
      </c>
      <c r="F10" s="62"/>
      <c r="G10" s="89" t="s">
        <v>12</v>
      </c>
    </row>
    <row r="11" spans="2:7" ht="12.75">
      <c r="B11" s="6"/>
      <c r="C11" s="4"/>
      <c r="D11" s="110">
        <v>39964</v>
      </c>
      <c r="E11" s="110">
        <v>39599</v>
      </c>
      <c r="F11" s="110">
        <v>39964</v>
      </c>
      <c r="G11" s="110">
        <v>39599</v>
      </c>
    </row>
    <row r="12" spans="2:7" ht="12.75">
      <c r="B12" s="7"/>
      <c r="C12" s="8"/>
      <c r="D12" s="63" t="s">
        <v>2</v>
      </c>
      <c r="E12" s="92" t="s">
        <v>2</v>
      </c>
      <c r="F12" s="63" t="s">
        <v>2</v>
      </c>
      <c r="G12" s="90" t="s">
        <v>2</v>
      </c>
    </row>
    <row r="13" spans="2:7" ht="12.75">
      <c r="B13" s="11"/>
      <c r="C13" s="2"/>
      <c r="D13" s="82"/>
      <c r="E13" s="93"/>
      <c r="F13" s="82"/>
      <c r="G13" s="64"/>
    </row>
    <row r="14" spans="2:7" ht="12.75">
      <c r="B14" s="26">
        <v>1</v>
      </c>
      <c r="C14" s="4" t="s">
        <v>4</v>
      </c>
      <c r="D14" s="83">
        <f>'Income Stmt'!C16</f>
        <v>11875</v>
      </c>
      <c r="E14" s="111">
        <v>13931</v>
      </c>
      <c r="F14" s="83">
        <f>'Income Stmt'!E16</f>
        <v>36074</v>
      </c>
      <c r="G14" s="111">
        <v>38618</v>
      </c>
    </row>
    <row r="15" spans="2:7" ht="12.75">
      <c r="B15" s="26">
        <v>2</v>
      </c>
      <c r="C15" s="4" t="s">
        <v>120</v>
      </c>
      <c r="D15" s="78">
        <f>'Income Stmt'!C24</f>
        <v>113</v>
      </c>
      <c r="E15" s="112">
        <v>745</v>
      </c>
      <c r="F15" s="78">
        <f>'Income Stmt'!E24</f>
        <v>1342</v>
      </c>
      <c r="G15" s="112">
        <v>1048</v>
      </c>
    </row>
    <row r="16" spans="2:7" ht="12.75">
      <c r="B16" s="26">
        <v>3</v>
      </c>
      <c r="C16" s="4" t="s">
        <v>121</v>
      </c>
      <c r="D16" s="78"/>
      <c r="E16" s="112"/>
      <c r="F16" s="78"/>
      <c r="G16" s="112"/>
    </row>
    <row r="17" spans="2:7" ht="12.75">
      <c r="B17" s="26"/>
      <c r="C17" s="4" t="s">
        <v>13</v>
      </c>
      <c r="D17" s="96">
        <f>'Income Stmt'!C29</f>
        <v>106</v>
      </c>
      <c r="E17" s="113">
        <v>554</v>
      </c>
      <c r="F17" s="78">
        <f>'Income Stmt'!E29</f>
        <v>1012</v>
      </c>
      <c r="G17" s="113">
        <v>883</v>
      </c>
    </row>
    <row r="18" spans="2:7" ht="12.75">
      <c r="B18" s="26">
        <v>4</v>
      </c>
      <c r="C18" s="4" t="s">
        <v>122</v>
      </c>
      <c r="D18" s="78">
        <f>D17</f>
        <v>106</v>
      </c>
      <c r="E18" s="112">
        <v>554</v>
      </c>
      <c r="F18" s="78">
        <f>F17</f>
        <v>1012</v>
      </c>
      <c r="G18" s="112">
        <v>883</v>
      </c>
    </row>
    <row r="19" spans="2:7" ht="12.75">
      <c r="B19" s="26">
        <v>5</v>
      </c>
      <c r="C19" s="4" t="s">
        <v>123</v>
      </c>
      <c r="D19" s="94"/>
      <c r="E19" s="114"/>
      <c r="F19" s="84"/>
      <c r="G19" s="114"/>
    </row>
    <row r="20" spans="2:7" ht="12.75">
      <c r="B20" s="26"/>
      <c r="C20" s="4" t="s">
        <v>14</v>
      </c>
      <c r="D20" s="77">
        <f>'Income Stmt'!C36</f>
        <v>0.24488852951368834</v>
      </c>
      <c r="E20" s="115">
        <v>1.279889107080975</v>
      </c>
      <c r="F20" s="77">
        <f>'Income Stmt'!E36</f>
        <v>2.337992376111817</v>
      </c>
      <c r="G20" s="115">
        <v>2.039967656231951</v>
      </c>
    </row>
    <row r="21" spans="2:7" ht="12.75">
      <c r="B21" s="26">
        <v>6</v>
      </c>
      <c r="C21" s="4" t="s">
        <v>15</v>
      </c>
      <c r="D21" s="86">
        <v>0</v>
      </c>
      <c r="E21" s="116">
        <v>0</v>
      </c>
      <c r="F21" s="86">
        <v>0</v>
      </c>
      <c r="G21" s="116">
        <v>0</v>
      </c>
    </row>
    <row r="22" spans="2:7" ht="13.5" thickBot="1">
      <c r="B22" s="6"/>
      <c r="C22" s="4"/>
      <c r="D22" s="75"/>
      <c r="E22" s="50"/>
      <c r="F22" s="75"/>
      <c r="G22" s="69"/>
    </row>
    <row r="23" spans="2:7" ht="12.75">
      <c r="B23" s="11"/>
      <c r="C23" s="2"/>
      <c r="D23" s="121" t="s">
        <v>16</v>
      </c>
      <c r="E23" s="122"/>
      <c r="F23" s="121" t="s">
        <v>17</v>
      </c>
      <c r="G23" s="122"/>
    </row>
    <row r="24" spans="2:7" ht="13.5" thickBot="1">
      <c r="B24" s="6"/>
      <c r="C24" s="4"/>
      <c r="D24" s="128" t="s">
        <v>1</v>
      </c>
      <c r="E24" s="129"/>
      <c r="F24" s="128" t="s">
        <v>18</v>
      </c>
      <c r="G24" s="129"/>
    </row>
    <row r="25" spans="2:7" ht="12.75">
      <c r="B25" s="6"/>
      <c r="C25" s="4"/>
      <c r="D25" s="100"/>
      <c r="E25" s="69"/>
      <c r="F25" s="50"/>
      <c r="G25" s="69"/>
    </row>
    <row r="26" spans="2:7" ht="12.75">
      <c r="B26" s="26">
        <v>7</v>
      </c>
      <c r="C26" s="4" t="s">
        <v>124</v>
      </c>
      <c r="D26" s="130">
        <f>'Balance Sheet'!G51/100</f>
        <v>0.401247545339032</v>
      </c>
      <c r="E26" s="131"/>
      <c r="F26" s="132">
        <v>0.34</v>
      </c>
      <c r="G26" s="131"/>
    </row>
    <row r="27" spans="2:7" ht="12.75">
      <c r="B27" s="7"/>
      <c r="C27" s="8"/>
      <c r="D27" s="101"/>
      <c r="E27" s="71"/>
      <c r="F27" s="85"/>
      <c r="G27" s="71"/>
    </row>
    <row r="29" spans="2:7" s="12" customFormat="1" ht="15">
      <c r="B29" s="27" t="s">
        <v>19</v>
      </c>
      <c r="C29" s="28"/>
      <c r="D29" s="81"/>
      <c r="E29" s="81"/>
      <c r="F29" s="81"/>
      <c r="G29" s="88"/>
    </row>
    <row r="30" spans="2:7" ht="12.75">
      <c r="B30" s="6"/>
      <c r="C30" s="4"/>
      <c r="D30" s="50"/>
      <c r="E30" s="50"/>
      <c r="F30" s="50"/>
      <c r="G30" s="69"/>
    </row>
    <row r="31" spans="2:7" ht="12.75">
      <c r="B31" s="11"/>
      <c r="C31" s="3"/>
      <c r="D31" s="126" t="s">
        <v>5</v>
      </c>
      <c r="E31" s="127"/>
      <c r="F31" s="126" t="s">
        <v>6</v>
      </c>
      <c r="G31" s="127"/>
    </row>
    <row r="32" spans="2:7" ht="12.75">
      <c r="B32" s="6"/>
      <c r="C32" s="5"/>
      <c r="D32" s="61" t="s">
        <v>8</v>
      </c>
      <c r="E32" s="91" t="s">
        <v>9</v>
      </c>
      <c r="F32" s="61" t="s">
        <v>8</v>
      </c>
      <c r="G32" s="89" t="s">
        <v>9</v>
      </c>
    </row>
    <row r="33" spans="2:7" ht="12.75">
      <c r="B33" s="6"/>
      <c r="C33" s="5"/>
      <c r="D33" s="62" t="s">
        <v>1</v>
      </c>
      <c r="E33" s="91" t="s">
        <v>10</v>
      </c>
      <c r="F33" s="62" t="s">
        <v>11</v>
      </c>
      <c r="G33" s="89" t="s">
        <v>10</v>
      </c>
    </row>
    <row r="34" spans="2:7" ht="12.75">
      <c r="B34" s="6"/>
      <c r="C34" s="5"/>
      <c r="D34" s="62"/>
      <c r="E34" s="91" t="s">
        <v>1</v>
      </c>
      <c r="F34" s="62"/>
      <c r="G34" s="89" t="s">
        <v>12</v>
      </c>
    </row>
    <row r="35" spans="2:7" ht="12.75">
      <c r="B35" s="6"/>
      <c r="C35" s="5"/>
      <c r="D35" s="110">
        <f>D11</f>
        <v>39964</v>
      </c>
      <c r="E35" s="110">
        <f>E11</f>
        <v>39599</v>
      </c>
      <c r="F35" s="110">
        <f>F11</f>
        <v>39964</v>
      </c>
      <c r="G35" s="110">
        <f>G11</f>
        <v>39599</v>
      </c>
    </row>
    <row r="36" spans="2:7" ht="12.75">
      <c r="B36" s="7"/>
      <c r="C36" s="9"/>
      <c r="D36" s="63" t="s">
        <v>2</v>
      </c>
      <c r="E36" s="92" t="s">
        <v>2</v>
      </c>
      <c r="F36" s="63" t="s">
        <v>2</v>
      </c>
      <c r="G36" s="90" t="s">
        <v>2</v>
      </c>
    </row>
    <row r="37" spans="2:7" ht="12.75">
      <c r="B37" s="11"/>
      <c r="C37" s="2"/>
      <c r="D37" s="82"/>
      <c r="E37" s="93"/>
      <c r="F37" s="82"/>
      <c r="G37" s="64"/>
    </row>
    <row r="38" spans="2:7" ht="12.75">
      <c r="B38" s="26">
        <v>1</v>
      </c>
      <c r="C38" s="4" t="s">
        <v>119</v>
      </c>
      <c r="D38" s="78">
        <f>'Income Stmt'!C21</f>
        <v>166</v>
      </c>
      <c r="E38" s="112">
        <v>865</v>
      </c>
      <c r="F38" s="78">
        <f>'Income Stmt'!E21</f>
        <v>1696</v>
      </c>
      <c r="G38" s="112">
        <v>1442</v>
      </c>
    </row>
    <row r="39" spans="2:7" ht="12.75">
      <c r="B39" s="26">
        <v>2</v>
      </c>
      <c r="C39" s="4" t="s">
        <v>20</v>
      </c>
      <c r="D39" s="117">
        <f>'Income Stmt'!C22</f>
        <v>1</v>
      </c>
      <c r="E39" s="118">
        <v>5</v>
      </c>
      <c r="F39" s="117">
        <f>'Income Stmt'!E22</f>
        <v>2</v>
      </c>
      <c r="G39" s="118">
        <v>11</v>
      </c>
    </row>
    <row r="40" spans="2:7" ht="12.75">
      <c r="B40" s="26">
        <v>3</v>
      </c>
      <c r="C40" s="4" t="s">
        <v>21</v>
      </c>
      <c r="D40" s="78">
        <f>-'Income Stmt'!C23</f>
        <v>54</v>
      </c>
      <c r="E40" s="112">
        <v>125</v>
      </c>
      <c r="F40" s="78">
        <f>-'Income Stmt'!E23</f>
        <v>356</v>
      </c>
      <c r="G40" s="112">
        <v>405</v>
      </c>
    </row>
    <row r="41" spans="2:7" ht="12.75">
      <c r="B41" s="7"/>
      <c r="C41" s="8"/>
      <c r="D41" s="87"/>
      <c r="E41" s="85"/>
      <c r="F41" s="87"/>
      <c r="G41" s="71"/>
    </row>
  </sheetData>
  <sheetProtection/>
  <mergeCells count="11">
    <mergeCell ref="D31:E31"/>
    <mergeCell ref="F31:G31"/>
    <mergeCell ref="F24:G24"/>
    <mergeCell ref="D24:E24"/>
    <mergeCell ref="D26:E26"/>
    <mergeCell ref="F26:G26"/>
    <mergeCell ref="D23:E23"/>
    <mergeCell ref="F23:G23"/>
    <mergeCell ref="B6:G6"/>
    <mergeCell ref="D7:E7"/>
    <mergeCell ref="F7:G7"/>
  </mergeCells>
  <printOptions/>
  <pageMargins left="0.26" right="0.29" top="0.32" bottom="1" header="0.25" footer="0.5"/>
  <pageSetup fitToHeight="2" fitToWidth="1" horizontalDpi="600" verticalDpi="600" orientation="portrait" paperSize="9" scale="8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39" customWidth="1"/>
    <col min="7" max="16384" width="9.140625" style="1" customWidth="1"/>
  </cols>
  <sheetData>
    <row r="3" ht="18">
      <c r="A3" s="18" t="s">
        <v>33</v>
      </c>
    </row>
    <row r="4" ht="15.75">
      <c r="A4" s="10" t="s">
        <v>143</v>
      </c>
    </row>
    <row r="6" ht="12.75" hidden="1"/>
    <row r="7" ht="15.75">
      <c r="A7" s="10" t="s">
        <v>68</v>
      </c>
    </row>
    <row r="8" ht="15.75">
      <c r="A8" s="10" t="s">
        <v>149</v>
      </c>
    </row>
    <row r="9" spans="1:6" ht="14.25">
      <c r="A9" s="11"/>
      <c r="B9" s="3"/>
      <c r="C9" s="133" t="s">
        <v>5</v>
      </c>
      <c r="D9" s="134"/>
      <c r="E9" s="133" t="s">
        <v>6</v>
      </c>
      <c r="F9" s="134"/>
    </row>
    <row r="10" spans="1:6" ht="12.75">
      <c r="A10" s="6"/>
      <c r="B10" s="5"/>
      <c r="C10" s="91" t="s">
        <v>8</v>
      </c>
      <c r="D10" s="61" t="s">
        <v>9</v>
      </c>
      <c r="E10" s="91" t="s">
        <v>8</v>
      </c>
      <c r="F10" s="61" t="s">
        <v>9</v>
      </c>
    </row>
    <row r="11" spans="1:6" ht="12.75">
      <c r="A11" s="6"/>
      <c r="B11" s="5"/>
      <c r="C11" s="91" t="s">
        <v>1</v>
      </c>
      <c r="D11" s="62" t="s">
        <v>10</v>
      </c>
      <c r="E11" s="91" t="s">
        <v>11</v>
      </c>
      <c r="F11" s="62" t="s">
        <v>10</v>
      </c>
    </row>
    <row r="12" spans="1:6" ht="12.75">
      <c r="A12" s="6"/>
      <c r="B12" s="5"/>
      <c r="C12" s="91"/>
      <c r="D12" s="62" t="s">
        <v>1</v>
      </c>
      <c r="E12" s="91"/>
      <c r="F12" s="62" t="s">
        <v>12</v>
      </c>
    </row>
    <row r="13" spans="1:6" ht="12.75">
      <c r="A13" s="6"/>
      <c r="B13" s="5"/>
      <c r="C13" s="110">
        <v>39964</v>
      </c>
      <c r="D13" s="110">
        <v>39599</v>
      </c>
      <c r="E13" s="110">
        <v>39964</v>
      </c>
      <c r="F13" s="110">
        <v>39599</v>
      </c>
    </row>
    <row r="14" spans="1:6" ht="12.75">
      <c r="A14" s="7"/>
      <c r="B14" s="9"/>
      <c r="C14" s="92" t="s">
        <v>2</v>
      </c>
      <c r="D14" s="63" t="s">
        <v>2</v>
      </c>
      <c r="E14" s="92" t="s">
        <v>2</v>
      </c>
      <c r="F14" s="63" t="s">
        <v>2</v>
      </c>
    </row>
    <row r="15" spans="1:6" ht="12.75">
      <c r="A15" s="6"/>
      <c r="B15" s="5"/>
      <c r="C15" s="64"/>
      <c r="D15" s="64"/>
      <c r="E15" s="82"/>
      <c r="F15" s="64"/>
    </row>
    <row r="16" spans="1:6" ht="12.75">
      <c r="A16" s="6"/>
      <c r="B16" s="5" t="s">
        <v>4</v>
      </c>
      <c r="C16" s="65">
        <v>11875</v>
      </c>
      <c r="D16" s="65">
        <v>13931</v>
      </c>
      <c r="E16" s="65">
        <v>36074</v>
      </c>
      <c r="F16" s="65">
        <v>38618</v>
      </c>
    </row>
    <row r="17" spans="1:6" ht="12.75">
      <c r="A17" s="6"/>
      <c r="B17" s="5" t="s">
        <v>29</v>
      </c>
      <c r="C17" s="109">
        <v>-10675</v>
      </c>
      <c r="D17" s="109">
        <v>-12211</v>
      </c>
      <c r="E17" s="109">
        <v>-31946</v>
      </c>
      <c r="F17" s="109">
        <v>-33903</v>
      </c>
    </row>
    <row r="18" spans="1:6" ht="12.75">
      <c r="A18" s="6"/>
      <c r="B18" s="5" t="s">
        <v>30</v>
      </c>
      <c r="C18" s="29">
        <f>+C16+C17</f>
        <v>1200</v>
      </c>
      <c r="D18" s="29">
        <f>+D16+D17</f>
        <v>1720</v>
      </c>
      <c r="E18" s="29">
        <f>SUM(E16:E17)</f>
        <v>4128</v>
      </c>
      <c r="F18" s="29">
        <f>SUM(F16:F17)</f>
        <v>4715</v>
      </c>
    </row>
    <row r="19" spans="1:6" ht="12.75">
      <c r="A19" s="6"/>
      <c r="B19" s="5" t="s">
        <v>76</v>
      </c>
      <c r="C19" s="97">
        <v>20</v>
      </c>
      <c r="D19" s="97">
        <v>97</v>
      </c>
      <c r="E19" s="97">
        <v>63</v>
      </c>
      <c r="F19" s="97">
        <v>161</v>
      </c>
    </row>
    <row r="20" spans="1:6" ht="12.75">
      <c r="A20" s="6"/>
      <c r="B20" s="5" t="s">
        <v>31</v>
      </c>
      <c r="C20" s="109">
        <v>-1054</v>
      </c>
      <c r="D20" s="109">
        <v>-952</v>
      </c>
      <c r="E20" s="109">
        <v>-2495</v>
      </c>
      <c r="F20" s="109">
        <v>-3434</v>
      </c>
    </row>
    <row r="21" spans="1:6" ht="12.75">
      <c r="A21" s="6"/>
      <c r="B21" s="5" t="s">
        <v>114</v>
      </c>
      <c r="C21" s="29">
        <f>+C18+C19+C20</f>
        <v>166</v>
      </c>
      <c r="D21" s="29">
        <f>+D18+D19+D20</f>
        <v>865</v>
      </c>
      <c r="E21" s="29">
        <f>SUM(E18:E20)</f>
        <v>1696</v>
      </c>
      <c r="F21" s="29">
        <f>SUM(F18:F20)</f>
        <v>1442</v>
      </c>
    </row>
    <row r="22" spans="1:6" ht="12.75">
      <c r="A22" s="6"/>
      <c r="B22" s="5" t="s">
        <v>125</v>
      </c>
      <c r="C22" s="67">
        <v>1</v>
      </c>
      <c r="D22" s="67">
        <v>5</v>
      </c>
      <c r="E22" s="67">
        <v>2</v>
      </c>
      <c r="F22" s="67">
        <v>11</v>
      </c>
    </row>
    <row r="23" spans="1:6" ht="12.75">
      <c r="A23" s="6"/>
      <c r="B23" s="5" t="s">
        <v>32</v>
      </c>
      <c r="C23" s="67">
        <v>-54</v>
      </c>
      <c r="D23" s="67">
        <v>-125</v>
      </c>
      <c r="E23" s="67">
        <v>-356</v>
      </c>
      <c r="F23" s="67">
        <v>-405</v>
      </c>
    </row>
    <row r="24" spans="1:6" ht="12.75">
      <c r="A24" s="6"/>
      <c r="B24" s="5" t="s">
        <v>115</v>
      </c>
      <c r="C24" s="29">
        <f>SUM(C21:C23)</f>
        <v>113</v>
      </c>
      <c r="D24" s="29">
        <f>SUM(D21:D23)</f>
        <v>745</v>
      </c>
      <c r="E24" s="29">
        <f>SUM(E21:E23)</f>
        <v>1342</v>
      </c>
      <c r="F24" s="29">
        <f>SUM(F21:F23)</f>
        <v>1048</v>
      </c>
    </row>
    <row r="25" spans="1:6" ht="12.75">
      <c r="A25" s="6"/>
      <c r="B25" s="5" t="s">
        <v>7</v>
      </c>
      <c r="C25" s="98">
        <v>-27</v>
      </c>
      <c r="D25" s="98">
        <v>-195</v>
      </c>
      <c r="E25" s="98">
        <v>-343</v>
      </c>
      <c r="F25" s="98">
        <v>-231</v>
      </c>
    </row>
    <row r="26" spans="1:6" ht="12.75">
      <c r="A26" s="6"/>
      <c r="B26" s="5" t="s">
        <v>116</v>
      </c>
      <c r="C26" s="99">
        <f>+C24+C25</f>
        <v>86</v>
      </c>
      <c r="D26" s="99">
        <f>+D24+D25</f>
        <v>550</v>
      </c>
      <c r="E26" s="66">
        <f>SUM(E24:E25)</f>
        <v>999</v>
      </c>
      <c r="F26" s="66">
        <f>SUM(F24:F25)</f>
        <v>817</v>
      </c>
    </row>
    <row r="27" spans="1:6" ht="12.75">
      <c r="A27" s="6"/>
      <c r="B27" s="5"/>
      <c r="C27" s="67"/>
      <c r="D27" s="67"/>
      <c r="E27" s="67"/>
      <c r="F27" s="67"/>
    </row>
    <row r="28" spans="1:6" ht="12.75">
      <c r="A28" s="6"/>
      <c r="B28" s="5" t="s">
        <v>77</v>
      </c>
      <c r="C28" s="67"/>
      <c r="D28" s="67"/>
      <c r="E28" s="67"/>
      <c r="F28" s="67"/>
    </row>
    <row r="29" spans="1:6" ht="12.75">
      <c r="A29" s="6"/>
      <c r="B29" s="5" t="s">
        <v>78</v>
      </c>
      <c r="C29" s="67">
        <f>C31-C30</f>
        <v>106</v>
      </c>
      <c r="D29" s="67">
        <f>D31-D30</f>
        <v>554</v>
      </c>
      <c r="E29" s="67">
        <f>E31-E30</f>
        <v>1012</v>
      </c>
      <c r="F29" s="67">
        <f>F31-F30</f>
        <v>883</v>
      </c>
    </row>
    <row r="30" spans="1:6" ht="12.75">
      <c r="A30" s="6"/>
      <c r="B30" s="5" t="s">
        <v>27</v>
      </c>
      <c r="C30" s="67">
        <v>-20</v>
      </c>
      <c r="D30" s="67">
        <v>-4</v>
      </c>
      <c r="E30" s="67">
        <v>-13</v>
      </c>
      <c r="F30" s="67">
        <v>-66</v>
      </c>
    </row>
    <row r="31" spans="1:6" ht="13.5" thickBot="1">
      <c r="A31" s="6"/>
      <c r="B31" s="5"/>
      <c r="C31" s="68">
        <f>C26</f>
        <v>86</v>
      </c>
      <c r="D31" s="68">
        <f>D26</f>
        <v>550</v>
      </c>
      <c r="E31" s="68">
        <f>E26</f>
        <v>999</v>
      </c>
      <c r="F31" s="68">
        <f>F26</f>
        <v>817</v>
      </c>
    </row>
    <row r="32" spans="1:6" ht="13.5" thickTop="1">
      <c r="A32" s="6"/>
      <c r="B32" s="5"/>
      <c r="C32" s="67"/>
      <c r="D32" s="67"/>
      <c r="E32" s="67"/>
      <c r="F32" s="67"/>
    </row>
    <row r="33" spans="1:6" ht="12.75">
      <c r="A33" s="6"/>
      <c r="B33" s="5" t="s">
        <v>79</v>
      </c>
      <c r="C33" s="67"/>
      <c r="D33" s="67"/>
      <c r="E33" s="67"/>
      <c r="F33" s="67"/>
    </row>
    <row r="34" spans="1:6" ht="12.75">
      <c r="A34" s="6"/>
      <c r="B34" s="5" t="s">
        <v>80</v>
      </c>
      <c r="C34" s="67"/>
      <c r="D34" s="67"/>
      <c r="E34" s="67"/>
      <c r="F34" s="67"/>
    </row>
    <row r="35" spans="1:6" ht="12.75">
      <c r="A35" s="6"/>
      <c r="B35" s="5"/>
      <c r="C35" s="69"/>
      <c r="D35" s="69"/>
      <c r="E35" s="75"/>
      <c r="F35" s="69"/>
    </row>
    <row r="36" spans="1:6" ht="12.75">
      <c r="A36" s="6"/>
      <c r="B36" s="5" t="s">
        <v>117</v>
      </c>
      <c r="C36" s="74">
        <f>C29/'Balance Sheet'!G28*100</f>
        <v>0.24488852951368834</v>
      </c>
      <c r="D36" s="70">
        <v>1.279889107080975</v>
      </c>
      <c r="E36" s="76">
        <f>E29/'Balance Sheet'!G28*100</f>
        <v>2.337992376111817</v>
      </c>
      <c r="F36" s="70">
        <v>2.039967656231951</v>
      </c>
    </row>
    <row r="37" spans="1:6" ht="12.75">
      <c r="A37" s="6"/>
      <c r="B37" s="5" t="s">
        <v>118</v>
      </c>
      <c r="C37" s="74">
        <f>C36</f>
        <v>0.24488852951368834</v>
      </c>
      <c r="D37" s="70">
        <v>1.279889107080975</v>
      </c>
      <c r="E37" s="76">
        <f>E36</f>
        <v>2.337992376111817</v>
      </c>
      <c r="F37" s="70">
        <v>2.039967656231951</v>
      </c>
    </row>
    <row r="38" spans="1:6" ht="12.75">
      <c r="A38" s="7"/>
      <c r="B38" s="9"/>
      <c r="C38" s="71"/>
      <c r="D38" s="71"/>
      <c r="E38" s="87"/>
      <c r="F38" s="71"/>
    </row>
    <row r="41" spans="1:6" ht="12.75">
      <c r="A41" s="135" t="s">
        <v>150</v>
      </c>
      <c r="B41" s="135"/>
      <c r="C41" s="135"/>
      <c r="D41" s="135"/>
      <c r="E41" s="135"/>
      <c r="F41" s="135"/>
    </row>
    <row r="42" spans="1:6" ht="12.75">
      <c r="A42" s="135" t="s">
        <v>105</v>
      </c>
      <c r="B42" s="135"/>
      <c r="C42" s="135"/>
      <c r="D42" s="135"/>
      <c r="E42" s="135"/>
      <c r="F42" s="135"/>
    </row>
  </sheetData>
  <sheetProtection/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zoomScalePageLayoutView="0" workbookViewId="0" topLeftCell="A4">
      <selection activeCell="M29" sqref="M29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7109375" style="50" customWidth="1"/>
    <col min="9" max="9" width="3.7109375" style="4" customWidth="1"/>
    <col min="10" max="16384" width="9.140625" style="4" customWidth="1"/>
  </cols>
  <sheetData>
    <row r="1" spans="2:8" s="14" customFormat="1" ht="18">
      <c r="B1" s="19" t="s">
        <v>33</v>
      </c>
      <c r="H1" s="102"/>
    </row>
    <row r="2" ht="12.75">
      <c r="B2" s="16"/>
    </row>
    <row r="3" ht="15.75">
      <c r="B3" s="17" t="s">
        <v>151</v>
      </c>
    </row>
    <row r="4" ht="15">
      <c r="B4" s="20"/>
    </row>
    <row r="5" spans="2:8" ht="15">
      <c r="B5" s="20"/>
      <c r="H5" s="103"/>
    </row>
    <row r="6" spans="7:8" ht="12.75">
      <c r="G6" s="21" t="s">
        <v>0</v>
      </c>
      <c r="H6" s="103" t="s">
        <v>24</v>
      </c>
    </row>
    <row r="7" spans="7:8" ht="12.75">
      <c r="G7" s="21" t="s">
        <v>22</v>
      </c>
      <c r="H7" s="103" t="s">
        <v>152</v>
      </c>
    </row>
    <row r="8" spans="7:8" ht="12.75">
      <c r="G8" s="21" t="s">
        <v>1</v>
      </c>
      <c r="H8" s="103" t="s">
        <v>25</v>
      </c>
    </row>
    <row r="9" spans="7:8" ht="12.75">
      <c r="G9" s="119">
        <v>39964</v>
      </c>
      <c r="H9" s="103" t="s">
        <v>153</v>
      </c>
    </row>
    <row r="10" spans="7:8" ht="12.75">
      <c r="G10" s="21" t="s">
        <v>2</v>
      </c>
      <c r="H10" s="103" t="s">
        <v>2</v>
      </c>
    </row>
    <row r="11" spans="7:8" ht="12.75">
      <c r="G11" s="22" t="s">
        <v>23</v>
      </c>
      <c r="H11" s="104"/>
    </row>
    <row r="12" spans="2:8" ht="12.75">
      <c r="B12" s="16" t="s">
        <v>88</v>
      </c>
      <c r="G12" s="21"/>
      <c r="H12" s="105"/>
    </row>
    <row r="13" spans="2:8" ht="12.75">
      <c r="B13" s="16" t="s">
        <v>89</v>
      </c>
      <c r="G13" s="21"/>
      <c r="H13" s="103"/>
    </row>
    <row r="14" spans="2:8" ht="12.75">
      <c r="B14" s="4" t="s">
        <v>26</v>
      </c>
      <c r="G14" s="23">
        <v>15688</v>
      </c>
      <c r="H14" s="23">
        <v>15291</v>
      </c>
    </row>
    <row r="15" spans="2:8" ht="12.75">
      <c r="B15" s="4" t="s">
        <v>126</v>
      </c>
      <c r="G15" s="23">
        <v>4157</v>
      </c>
      <c r="H15" s="23">
        <v>4189</v>
      </c>
    </row>
    <row r="16" spans="7:8" ht="12.75">
      <c r="G16" s="57">
        <f>SUM(G14:G15)</f>
        <v>19845</v>
      </c>
      <c r="H16" s="44">
        <f>SUM(H14:H15)</f>
        <v>19480</v>
      </c>
    </row>
    <row r="17" spans="7:8" ht="12.75">
      <c r="G17" s="23"/>
      <c r="H17" s="95"/>
    </row>
    <row r="18" spans="2:7" ht="12.75">
      <c r="B18" s="16" t="s">
        <v>90</v>
      </c>
      <c r="G18" s="13"/>
    </row>
    <row r="19" spans="2:8" ht="12.75">
      <c r="B19" s="4" t="s">
        <v>128</v>
      </c>
      <c r="G19" s="23">
        <v>6904</v>
      </c>
      <c r="H19" s="23">
        <v>12550</v>
      </c>
    </row>
    <row r="20" spans="2:8" ht="12.75">
      <c r="B20" s="4" t="s">
        <v>129</v>
      </c>
      <c r="G20" s="23">
        <v>6387</v>
      </c>
      <c r="H20" s="23">
        <v>8406</v>
      </c>
    </row>
    <row r="21" spans="2:12" ht="12.75">
      <c r="B21" s="4" t="s">
        <v>130</v>
      </c>
      <c r="G21" s="23">
        <v>1383</v>
      </c>
      <c r="H21" s="106">
        <v>281</v>
      </c>
      <c r="L21" s="30"/>
    </row>
    <row r="22" spans="7:8" ht="12.75">
      <c r="G22" s="57">
        <f>SUM(G19:G21)</f>
        <v>14674</v>
      </c>
      <c r="H22" s="44">
        <f>+H20+H19+H21</f>
        <v>21237</v>
      </c>
    </row>
    <row r="23" spans="2:8" ht="13.5" thickBot="1">
      <c r="B23" s="58" t="s">
        <v>91</v>
      </c>
      <c r="G23" s="59">
        <f>+G16+G22</f>
        <v>34519</v>
      </c>
      <c r="H23" s="107">
        <f>+H16+H22</f>
        <v>40717</v>
      </c>
    </row>
    <row r="24" spans="2:8" ht="12.75">
      <c r="B24" s="58"/>
      <c r="G24" s="23"/>
      <c r="H24" s="95"/>
    </row>
    <row r="25" spans="2:8" ht="12.75">
      <c r="B25" s="58" t="s">
        <v>92</v>
      </c>
      <c r="G25" s="23"/>
      <c r="H25" s="95"/>
    </row>
    <row r="26" spans="2:8" ht="12.75">
      <c r="B26" s="58" t="s">
        <v>93</v>
      </c>
      <c r="G26" s="23"/>
      <c r="H26" s="95"/>
    </row>
    <row r="27" spans="2:8" ht="12.75">
      <c r="B27" s="50"/>
      <c r="G27" s="23"/>
      <c r="H27" s="95"/>
    </row>
    <row r="28" spans="2:8" ht="12.75">
      <c r="B28" s="4" t="s">
        <v>95</v>
      </c>
      <c r="G28" s="23">
        <v>43285</v>
      </c>
      <c r="H28" s="95">
        <v>43285</v>
      </c>
    </row>
    <row r="29" spans="2:8" ht="12.75">
      <c r="B29" s="50" t="s">
        <v>94</v>
      </c>
      <c r="G29" s="23">
        <v>7400</v>
      </c>
      <c r="H29" s="95">
        <f>+G29</f>
        <v>7400</v>
      </c>
    </row>
    <row r="30" spans="2:8" ht="12.75">
      <c r="B30" s="50" t="s">
        <v>96</v>
      </c>
      <c r="G30" s="23">
        <v>3420</v>
      </c>
      <c r="H30" s="95">
        <v>3420</v>
      </c>
    </row>
    <row r="31" spans="2:8" ht="12.75">
      <c r="B31" s="50" t="s">
        <v>104</v>
      </c>
      <c r="G31" s="32">
        <v>-36737</v>
      </c>
      <c r="H31" s="42">
        <v>-37749</v>
      </c>
    </row>
    <row r="32" spans="7:8" ht="12.75">
      <c r="G32" s="23">
        <f>SUM(G28:G31)</f>
        <v>17368</v>
      </c>
      <c r="H32" s="95">
        <f>SUM(H28:H31)</f>
        <v>16356</v>
      </c>
    </row>
    <row r="33" spans="2:8" ht="12.75">
      <c r="B33" s="58" t="s">
        <v>97</v>
      </c>
      <c r="G33" s="23">
        <v>243</v>
      </c>
      <c r="H33" s="95">
        <v>256</v>
      </c>
    </row>
    <row r="34" spans="2:8" ht="12.75">
      <c r="B34" s="58" t="s">
        <v>98</v>
      </c>
      <c r="G34" s="57">
        <f>+G32+G33</f>
        <v>17611</v>
      </c>
      <c r="H34" s="44">
        <f>+H32+H33</f>
        <v>16612</v>
      </c>
    </row>
    <row r="35" spans="2:8" ht="12.75">
      <c r="B35" s="58"/>
      <c r="G35" s="23"/>
      <c r="H35" s="95"/>
    </row>
    <row r="36" spans="2:8" ht="12.75">
      <c r="B36" s="58" t="s">
        <v>99</v>
      </c>
      <c r="G36" s="23"/>
      <c r="H36" s="95"/>
    </row>
    <row r="37" spans="2:8" ht="12.75">
      <c r="B37" s="4" t="s">
        <v>3</v>
      </c>
      <c r="G37" s="25">
        <v>580</v>
      </c>
      <c r="H37" s="106">
        <v>993</v>
      </c>
    </row>
    <row r="38" spans="2:8" ht="12.75">
      <c r="B38" s="50" t="s">
        <v>154</v>
      </c>
      <c r="G38" s="25">
        <v>8600</v>
      </c>
      <c r="H38" s="106">
        <v>8600</v>
      </c>
    </row>
    <row r="39" spans="2:8" ht="12.75">
      <c r="B39" s="4" t="s">
        <v>28</v>
      </c>
      <c r="E39" s="31"/>
      <c r="G39" s="25">
        <v>1080</v>
      </c>
      <c r="H39" s="95">
        <v>1080</v>
      </c>
    </row>
    <row r="40" spans="2:8" ht="12.75">
      <c r="B40" s="58"/>
      <c r="G40" s="57">
        <f>SUM(G37:G39)</f>
        <v>10260</v>
      </c>
      <c r="H40" s="57">
        <f>SUM(H37:H39)</f>
        <v>10673</v>
      </c>
    </row>
    <row r="41" spans="2:7" ht="12.75">
      <c r="B41" s="16" t="s">
        <v>100</v>
      </c>
      <c r="G41" s="23"/>
    </row>
    <row r="42" spans="2:8" ht="12.75">
      <c r="B42" s="4" t="s">
        <v>131</v>
      </c>
      <c r="G42" s="23">
        <v>5112</v>
      </c>
      <c r="H42" s="23">
        <v>8191</v>
      </c>
    </row>
    <row r="43" spans="2:8" ht="12.75">
      <c r="B43" s="4" t="s">
        <v>132</v>
      </c>
      <c r="G43" s="23">
        <v>1288</v>
      </c>
      <c r="H43" s="23">
        <v>5019</v>
      </c>
    </row>
    <row r="44" spans="2:8" ht="12.75">
      <c r="B44" s="4" t="s">
        <v>133</v>
      </c>
      <c r="G44" s="24">
        <v>248</v>
      </c>
      <c r="H44" s="106">
        <v>222</v>
      </c>
    </row>
    <row r="45" spans="7:8" ht="12.75">
      <c r="G45" s="57">
        <f>SUM(G42:G44)</f>
        <v>6648</v>
      </c>
      <c r="H45" s="44">
        <f>SUM(H42:H44)</f>
        <v>13432</v>
      </c>
    </row>
    <row r="46" spans="2:8" ht="12.75">
      <c r="B46" s="58" t="s">
        <v>101</v>
      </c>
      <c r="G46" s="57">
        <f>+G40+G45</f>
        <v>16908</v>
      </c>
      <c r="H46" s="44">
        <f>+H40+H45</f>
        <v>24105</v>
      </c>
    </row>
    <row r="47" spans="2:8" ht="5.25" customHeight="1">
      <c r="B47" s="58"/>
      <c r="G47" s="23"/>
      <c r="H47" s="95"/>
    </row>
    <row r="48" spans="2:8" ht="13.5" thickBot="1">
      <c r="B48" s="58" t="s">
        <v>102</v>
      </c>
      <c r="G48" s="60">
        <f>+G34+G46</f>
        <v>34519</v>
      </c>
      <c r="H48" s="108">
        <f>+H34+H46</f>
        <v>40717</v>
      </c>
    </row>
    <row r="49" spans="2:8" ht="12.75">
      <c r="B49" s="58"/>
      <c r="G49" s="56">
        <f>+G23-G48</f>
        <v>0</v>
      </c>
      <c r="H49" s="95"/>
    </row>
    <row r="50" spans="7:8" ht="12.75">
      <c r="G50" s="23"/>
      <c r="H50" s="95"/>
    </row>
    <row r="51" spans="2:8" ht="12.75">
      <c r="B51" s="4" t="s">
        <v>127</v>
      </c>
      <c r="G51" s="120">
        <f>G32/G28*100</f>
        <v>40.1247545339032</v>
      </c>
      <c r="H51" s="120">
        <f>H32/H28*100</f>
        <v>37.78676215779138</v>
      </c>
    </row>
    <row r="53" ht="12.75">
      <c r="G53" s="31"/>
    </row>
    <row r="54" spans="2:8" ht="12.75">
      <c r="B54" s="136" t="s">
        <v>108</v>
      </c>
      <c r="C54" s="136"/>
      <c r="D54" s="136"/>
      <c r="E54" s="136"/>
      <c r="F54" s="136"/>
      <c r="G54" s="136"/>
      <c r="H54" s="136"/>
    </row>
    <row r="55" spans="2:8" ht="12.75">
      <c r="B55" s="136" t="s">
        <v>155</v>
      </c>
      <c r="C55" s="136"/>
      <c r="D55" s="136"/>
      <c r="E55" s="136"/>
      <c r="F55" s="136"/>
      <c r="G55" s="136"/>
      <c r="H55" s="136"/>
    </row>
  </sheetData>
  <sheetProtection/>
  <mergeCells count="2">
    <mergeCell ref="B54:H54"/>
    <mergeCell ref="B55:H55"/>
  </mergeCells>
  <printOptions/>
  <pageMargins left="0.75" right="0.75" top="0.38" bottom="0.39" header="0.28" footer="0.2"/>
  <pageSetup fitToHeight="2" fitToWidth="1" horizontalDpi="600" verticalDpi="600" orientation="portrait" paperSize="9" scale="93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zoomScaleSheetLayoutView="90" zoomScalePageLayoutView="0" workbookViewId="0" topLeftCell="A1">
      <selection activeCell="C70" sqref="C70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1" spans="2:5" ht="20.25">
      <c r="B1" s="137" t="s">
        <v>33</v>
      </c>
      <c r="C1" s="137"/>
      <c r="D1" s="137"/>
      <c r="E1" s="137"/>
    </row>
    <row r="2" ht="9.75" customHeight="1">
      <c r="B2" s="34"/>
    </row>
    <row r="3" spans="2:5" ht="18">
      <c r="B3" s="138" t="s">
        <v>69</v>
      </c>
      <c r="C3" s="138"/>
      <c r="D3" s="138"/>
      <c r="E3" s="138"/>
    </row>
    <row r="4" spans="2:5" ht="18">
      <c r="B4" s="138" t="s">
        <v>156</v>
      </c>
      <c r="C4" s="138"/>
      <c r="D4" s="138"/>
      <c r="E4" s="138"/>
    </row>
    <row r="5" ht="9.75" customHeight="1"/>
    <row r="6" spans="3:5" ht="15">
      <c r="C6" s="37" t="s">
        <v>146</v>
      </c>
      <c r="D6" s="12"/>
      <c r="E6" s="38" t="s">
        <v>34</v>
      </c>
    </row>
    <row r="7" spans="3:5" ht="15">
      <c r="C7" s="37" t="s">
        <v>35</v>
      </c>
      <c r="D7" s="12"/>
      <c r="E7" s="38" t="s">
        <v>110</v>
      </c>
    </row>
    <row r="8" spans="3:5" ht="15">
      <c r="C8" s="37" t="s">
        <v>36</v>
      </c>
      <c r="D8" s="12"/>
      <c r="E8" s="38" t="s">
        <v>36</v>
      </c>
    </row>
    <row r="9" spans="3:5" ht="15">
      <c r="C9" s="79" t="s">
        <v>157</v>
      </c>
      <c r="D9" s="55"/>
      <c r="E9" s="79" t="s">
        <v>144</v>
      </c>
    </row>
    <row r="10" spans="3:5" ht="15">
      <c r="C10" s="53" t="s">
        <v>2</v>
      </c>
      <c r="D10" s="12"/>
      <c r="E10" s="54" t="s">
        <v>2</v>
      </c>
    </row>
    <row r="11" spans="2:5" ht="12.75">
      <c r="B11" s="34" t="s">
        <v>37</v>
      </c>
      <c r="E11" s="36" t="s">
        <v>72</v>
      </c>
    </row>
    <row r="12" spans="4:5" ht="9.75" customHeight="1">
      <c r="D12" s="39"/>
      <c r="E12" s="35"/>
    </row>
    <row r="13" spans="2:5" ht="12.75">
      <c r="B13" s="1" t="s">
        <v>113</v>
      </c>
      <c r="C13" s="35">
        <v>1342</v>
      </c>
      <c r="D13" s="39"/>
      <c r="E13" s="35">
        <v>1048</v>
      </c>
    </row>
    <row r="14" spans="3:5" ht="9.75" customHeight="1">
      <c r="C14" s="40"/>
      <c r="D14" s="39"/>
      <c r="E14" s="40"/>
    </row>
    <row r="15" spans="2:5" ht="12.75">
      <c r="B15" s="1" t="s">
        <v>38</v>
      </c>
      <c r="C15" s="40"/>
      <c r="D15" s="39"/>
      <c r="E15" s="40"/>
    </row>
    <row r="16" spans="2:5" ht="12.75">
      <c r="B16" s="1" t="s">
        <v>39</v>
      </c>
      <c r="C16" s="35">
        <v>419</v>
      </c>
      <c r="D16" s="39"/>
      <c r="E16" s="35">
        <v>897</v>
      </c>
    </row>
    <row r="17" spans="2:5" ht="12.75">
      <c r="B17" s="1" t="s">
        <v>134</v>
      </c>
      <c r="C17" s="35">
        <v>32</v>
      </c>
      <c r="D17" s="39"/>
      <c r="E17" s="35">
        <v>32</v>
      </c>
    </row>
    <row r="18" spans="2:5" ht="12.75">
      <c r="B18" s="1" t="s">
        <v>40</v>
      </c>
      <c r="C18" s="35">
        <v>0</v>
      </c>
      <c r="D18" s="39"/>
      <c r="E18" s="35">
        <v>0</v>
      </c>
    </row>
    <row r="19" spans="2:5" ht="12.75">
      <c r="B19" s="1" t="s">
        <v>103</v>
      </c>
      <c r="C19" s="35">
        <v>-194</v>
      </c>
      <c r="D19" s="39"/>
      <c r="E19" s="35">
        <v>-15</v>
      </c>
    </row>
    <row r="20" spans="2:5" ht="12.75">
      <c r="B20" s="1" t="s">
        <v>85</v>
      </c>
      <c r="C20" s="35">
        <v>0</v>
      </c>
      <c r="D20" s="39"/>
      <c r="E20" s="35">
        <v>0</v>
      </c>
    </row>
    <row r="21" spans="2:5" ht="12.75">
      <c r="B21" s="1" t="s">
        <v>112</v>
      </c>
      <c r="C21" s="35">
        <v>-2</v>
      </c>
      <c r="D21" s="39"/>
      <c r="E21" s="35">
        <v>-11</v>
      </c>
    </row>
    <row r="22" spans="2:5" ht="12.75">
      <c r="B22" s="1" t="s">
        <v>41</v>
      </c>
      <c r="C22" s="42">
        <v>356</v>
      </c>
      <c r="D22" s="39"/>
      <c r="E22" s="42">
        <v>405</v>
      </c>
    </row>
    <row r="23" spans="3:5" ht="9.75" customHeight="1">
      <c r="C23" s="40"/>
      <c r="D23" s="39"/>
      <c r="E23" s="40"/>
    </row>
    <row r="24" spans="2:5" ht="12.75">
      <c r="B24" s="34" t="s">
        <v>42</v>
      </c>
      <c r="C24" s="35">
        <f>SUM(C13:C22)</f>
        <v>1953</v>
      </c>
      <c r="D24" s="39"/>
      <c r="E24" s="35">
        <f>SUM(E13:E22)</f>
        <v>2356</v>
      </c>
    </row>
    <row r="25" spans="3:5" ht="9.75" customHeight="1">
      <c r="C25" s="40"/>
      <c r="D25" s="39"/>
      <c r="E25" s="40"/>
    </row>
    <row r="26" spans="2:5" ht="12.75">
      <c r="B26" s="1" t="s">
        <v>43</v>
      </c>
      <c r="C26" s="35">
        <v>5646</v>
      </c>
      <c r="D26" s="39"/>
      <c r="E26" s="35">
        <v>-5218</v>
      </c>
    </row>
    <row r="27" spans="2:5" ht="12.75">
      <c r="B27" s="1" t="s">
        <v>44</v>
      </c>
      <c r="C27" s="35">
        <v>2019</v>
      </c>
      <c r="D27" s="39"/>
      <c r="E27" s="35">
        <v>102</v>
      </c>
    </row>
    <row r="28" spans="2:5" ht="12.75">
      <c r="B28" s="1" t="s">
        <v>45</v>
      </c>
      <c r="C28" s="42">
        <v>-3079</v>
      </c>
      <c r="D28" s="39"/>
      <c r="E28" s="42">
        <v>-145</v>
      </c>
    </row>
    <row r="29" spans="2:5" ht="12.75">
      <c r="B29" s="34" t="s">
        <v>162</v>
      </c>
      <c r="C29" s="44">
        <f>SUM(C24:C28)</f>
        <v>6539</v>
      </c>
      <c r="D29" s="39"/>
      <c r="E29" s="44">
        <f>SUM(E24:E28)</f>
        <v>-2905</v>
      </c>
    </row>
    <row r="30" spans="3:5" ht="9.75" customHeight="1">
      <c r="C30" s="40"/>
      <c r="D30" s="39"/>
      <c r="E30" s="40"/>
    </row>
    <row r="31" spans="2:5" ht="12.75">
      <c r="B31" s="1" t="s">
        <v>46</v>
      </c>
      <c r="C31" s="42">
        <v>-318</v>
      </c>
      <c r="D31" s="39"/>
      <c r="E31" s="42">
        <v>-221</v>
      </c>
    </row>
    <row r="32" spans="2:5" ht="12.75">
      <c r="B32" s="34" t="s">
        <v>163</v>
      </c>
      <c r="C32" s="35">
        <f>+C29+C31</f>
        <v>6221</v>
      </c>
      <c r="D32" s="39"/>
      <c r="E32" s="35">
        <f>+E29+E31</f>
        <v>-3126</v>
      </c>
    </row>
    <row r="33" spans="3:5" ht="9.75" customHeight="1">
      <c r="C33" s="40"/>
      <c r="D33" s="39"/>
      <c r="E33" s="40"/>
    </row>
    <row r="34" spans="2:5" ht="12.75">
      <c r="B34" s="34" t="s">
        <v>47</v>
      </c>
      <c r="C34" s="40"/>
      <c r="D34" s="39"/>
      <c r="E34" s="40"/>
    </row>
    <row r="35" spans="3:5" ht="9.75" customHeight="1">
      <c r="C35" s="40"/>
      <c r="D35" s="39"/>
      <c r="E35" s="40"/>
    </row>
    <row r="36" spans="2:5" ht="12.75" customHeight="1" hidden="1">
      <c r="B36" s="1" t="s">
        <v>48</v>
      </c>
      <c r="C36" s="35">
        <v>0</v>
      </c>
      <c r="D36" s="39"/>
      <c r="E36" s="35">
        <v>0</v>
      </c>
    </row>
    <row r="37" spans="2:5" ht="15" customHeight="1">
      <c r="B37" s="1" t="s">
        <v>49</v>
      </c>
      <c r="C37" s="35">
        <v>-816</v>
      </c>
      <c r="D37" s="39"/>
      <c r="E37" s="35">
        <v>-206</v>
      </c>
    </row>
    <row r="38" spans="2:5" ht="12.75">
      <c r="B38" s="1" t="s">
        <v>50</v>
      </c>
      <c r="C38" s="41">
        <v>195</v>
      </c>
      <c r="D38" s="39"/>
      <c r="E38" s="41">
        <v>19</v>
      </c>
    </row>
    <row r="39" spans="2:5" ht="12.75">
      <c r="B39" s="1" t="s">
        <v>86</v>
      </c>
      <c r="C39" s="41">
        <v>0</v>
      </c>
      <c r="D39" s="39"/>
      <c r="E39" s="41">
        <v>0</v>
      </c>
    </row>
    <row r="40" spans="3:5" ht="4.5" customHeight="1">
      <c r="C40" s="43"/>
      <c r="D40" s="39"/>
      <c r="E40" s="43"/>
    </row>
    <row r="41" spans="2:5" ht="12.75">
      <c r="B41" s="1" t="s">
        <v>135</v>
      </c>
      <c r="C41" s="44">
        <f>SUM(C36:C39)</f>
        <v>-621</v>
      </c>
      <c r="D41" s="39"/>
      <c r="E41" s="44">
        <f>SUM(E36:E39)</f>
        <v>-187</v>
      </c>
    </row>
    <row r="42" spans="4:5" ht="9.75" customHeight="1">
      <c r="D42" s="39"/>
      <c r="E42" s="35"/>
    </row>
    <row r="43" spans="2:5" ht="12.75">
      <c r="B43" s="34" t="s">
        <v>51</v>
      </c>
      <c r="D43" s="39"/>
      <c r="E43" s="35"/>
    </row>
    <row r="44" spans="4:5" ht="9.75" customHeight="1">
      <c r="D44" s="39"/>
      <c r="E44" s="35"/>
    </row>
    <row r="45" spans="2:5" ht="15" customHeight="1" hidden="1">
      <c r="B45" s="1" t="s">
        <v>52</v>
      </c>
      <c r="D45" s="39"/>
      <c r="E45" s="35"/>
    </row>
    <row r="46" spans="2:5" ht="15" customHeight="1">
      <c r="B46" s="1" t="s">
        <v>139</v>
      </c>
      <c r="C46" s="35">
        <v>-3799</v>
      </c>
      <c r="D46" s="39"/>
      <c r="E46" s="35">
        <v>2922</v>
      </c>
    </row>
    <row r="47" spans="2:5" ht="12.75">
      <c r="B47" s="1" t="s">
        <v>53</v>
      </c>
      <c r="C47" s="35">
        <v>-819</v>
      </c>
      <c r="D47" s="39"/>
      <c r="E47" s="35">
        <v>-2241</v>
      </c>
    </row>
    <row r="48" spans="2:5" ht="0.75" customHeight="1" hidden="1">
      <c r="B48" s="1" t="s">
        <v>54</v>
      </c>
      <c r="D48" s="39"/>
      <c r="E48" s="35"/>
    </row>
    <row r="49" spans="2:5" ht="12.75">
      <c r="B49" s="1" t="s">
        <v>55</v>
      </c>
      <c r="C49" s="35">
        <v>474</v>
      </c>
      <c r="D49" s="39"/>
      <c r="E49" s="35">
        <v>-169</v>
      </c>
    </row>
    <row r="50" spans="2:5" ht="12.75">
      <c r="B50" s="1" t="s">
        <v>73</v>
      </c>
      <c r="C50" s="35">
        <f>-C21</f>
        <v>2</v>
      </c>
      <c r="D50" s="39"/>
      <c r="E50" s="35">
        <f>-E21</f>
        <v>11</v>
      </c>
    </row>
    <row r="51" spans="2:5" ht="12.75">
      <c r="B51" s="1" t="s">
        <v>56</v>
      </c>
      <c r="C51" s="42">
        <f>-C22</f>
        <v>-356</v>
      </c>
      <c r="D51" s="39"/>
      <c r="E51" s="42">
        <f>-E22</f>
        <v>-405</v>
      </c>
    </row>
    <row r="52" spans="2:5" ht="12.75">
      <c r="B52" s="1" t="s">
        <v>164</v>
      </c>
      <c r="C52" s="44">
        <f>SUM(C46:C51)</f>
        <v>-4498</v>
      </c>
      <c r="D52" s="39"/>
      <c r="E52" s="44">
        <f>SUM(E46:E51)</f>
        <v>118</v>
      </c>
    </row>
    <row r="53" spans="4:5" ht="9.75" customHeight="1">
      <c r="D53" s="39"/>
      <c r="E53" s="35"/>
    </row>
    <row r="54" spans="2:5" ht="12.75">
      <c r="B54" s="34" t="s">
        <v>165</v>
      </c>
      <c r="C54" s="35">
        <f>+C32+C52+C41</f>
        <v>1102</v>
      </c>
      <c r="D54" s="39"/>
      <c r="E54" s="35">
        <f>+E32+E52+E41</f>
        <v>-3195</v>
      </c>
    </row>
    <row r="55" spans="4:5" ht="9.75" customHeight="1">
      <c r="D55" s="39"/>
      <c r="E55" s="35"/>
    </row>
    <row r="56" spans="2:5" ht="12.75">
      <c r="B56" s="34" t="s">
        <v>138</v>
      </c>
      <c r="C56" s="35">
        <v>281</v>
      </c>
      <c r="D56" s="39"/>
      <c r="E56" s="35">
        <v>2546</v>
      </c>
    </row>
    <row r="57" spans="2:5" ht="9.75" customHeight="1">
      <c r="B57" s="34"/>
      <c r="D57" s="39"/>
      <c r="E57" s="35"/>
    </row>
    <row r="58" spans="2:5" ht="13.5" thickBot="1">
      <c r="B58" s="34" t="s">
        <v>145</v>
      </c>
      <c r="C58" s="45">
        <f>+C54+C56</f>
        <v>1383</v>
      </c>
      <c r="D58" s="39"/>
      <c r="E58" s="45">
        <f>+E54+E56</f>
        <v>-649</v>
      </c>
    </row>
    <row r="59" spans="4:5" ht="13.5" thickTop="1">
      <c r="D59" s="39"/>
      <c r="E59" s="35"/>
    </row>
    <row r="60" spans="2:5" ht="12.75">
      <c r="B60" s="34" t="s">
        <v>57</v>
      </c>
      <c r="D60" s="39"/>
      <c r="E60" s="35"/>
    </row>
    <row r="61" spans="4:5" ht="9.75" customHeight="1">
      <c r="D61" s="39"/>
      <c r="E61" s="35"/>
    </row>
    <row r="62" spans="2:5" ht="12.75">
      <c r="B62" s="1" t="s">
        <v>58</v>
      </c>
      <c r="C62" s="35">
        <v>1307</v>
      </c>
      <c r="D62" s="39"/>
      <c r="E62" s="35">
        <v>81</v>
      </c>
    </row>
    <row r="63" spans="2:5" ht="12.75">
      <c r="B63" s="1" t="s">
        <v>111</v>
      </c>
      <c r="C63" s="35">
        <v>76</v>
      </c>
      <c r="D63" s="39"/>
      <c r="E63" s="35">
        <v>74</v>
      </c>
    </row>
    <row r="64" spans="2:5" ht="12.75">
      <c r="B64" s="1" t="s">
        <v>59</v>
      </c>
      <c r="C64" s="35">
        <v>0</v>
      </c>
      <c r="D64" s="39"/>
      <c r="E64" s="35">
        <v>-804</v>
      </c>
    </row>
    <row r="65" spans="3:7" ht="13.5" thickBot="1">
      <c r="C65" s="45">
        <f>SUM(C62:C64)</f>
        <v>1383</v>
      </c>
      <c r="D65" s="39"/>
      <c r="E65" s="45">
        <f>SUM(E62:E64)</f>
        <v>-649</v>
      </c>
      <c r="G65" s="73"/>
    </row>
    <row r="66" ht="12.75" customHeight="1" thickTop="1"/>
    <row r="67" spans="2:5" ht="13.5" customHeight="1">
      <c r="B67" s="136" t="s">
        <v>109</v>
      </c>
      <c r="C67" s="136"/>
      <c r="D67" s="136"/>
      <c r="E67" s="136"/>
    </row>
    <row r="68" spans="2:5" ht="12.75" customHeight="1">
      <c r="B68" s="136" t="s">
        <v>155</v>
      </c>
      <c r="C68" s="136"/>
      <c r="D68" s="136"/>
      <c r="E68" s="136"/>
    </row>
    <row r="69" ht="14.25" customHeight="1"/>
    <row r="70" ht="15.75" customHeight="1"/>
    <row r="71" ht="12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spans="2:8" ht="12.75">
      <c r="B79" s="136" t="s">
        <v>109</v>
      </c>
      <c r="C79" s="136"/>
      <c r="D79" s="136"/>
      <c r="E79" s="136"/>
      <c r="F79" s="52"/>
      <c r="G79" s="52"/>
      <c r="H79" s="52"/>
    </row>
    <row r="80" spans="2:8" ht="12.75">
      <c r="B80" s="136" t="s">
        <v>106</v>
      </c>
      <c r="C80" s="136"/>
      <c r="D80" s="136"/>
      <c r="E80" s="136"/>
      <c r="F80" s="52"/>
      <c r="G80" s="52"/>
      <c r="H80" s="52"/>
    </row>
    <row r="85" ht="12.75">
      <c r="C85" s="72">
        <f>+C58-C65</f>
        <v>0</v>
      </c>
    </row>
  </sheetData>
  <sheetProtection/>
  <mergeCells count="7">
    <mergeCell ref="B80:E80"/>
    <mergeCell ref="B1:E1"/>
    <mergeCell ref="B3:E3"/>
    <mergeCell ref="B4:E4"/>
    <mergeCell ref="B79:E79"/>
    <mergeCell ref="B67:E67"/>
    <mergeCell ref="B68:E68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33</v>
      </c>
    </row>
    <row r="3" ht="15.75">
      <c r="B3" s="10" t="s">
        <v>158</v>
      </c>
    </row>
    <row r="4" ht="12.75">
      <c r="B4" s="34"/>
    </row>
    <row r="5" ht="12.75">
      <c r="B5" s="34"/>
    </row>
    <row r="6" ht="15.75">
      <c r="B6" s="10" t="s">
        <v>70</v>
      </c>
    </row>
    <row r="7" ht="15.75">
      <c r="B7" s="10"/>
    </row>
    <row r="8" spans="2:9" ht="15.75">
      <c r="B8" s="10"/>
      <c r="C8" s="143" t="s">
        <v>84</v>
      </c>
      <c r="D8" s="143"/>
      <c r="E8" s="143"/>
      <c r="F8" s="143"/>
      <c r="G8" s="143"/>
      <c r="H8" s="143"/>
      <c r="I8" s="143"/>
    </row>
    <row r="9" spans="3:13" ht="12.7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3:13" ht="12.75">
      <c r="C10" s="143" t="s">
        <v>83</v>
      </c>
      <c r="D10" s="143"/>
      <c r="E10" s="143"/>
      <c r="F10" s="143"/>
      <c r="G10" s="143"/>
      <c r="H10" s="51"/>
      <c r="I10" s="51"/>
      <c r="J10" s="46"/>
      <c r="K10" s="46"/>
      <c r="L10" s="46"/>
      <c r="M10" s="46"/>
    </row>
    <row r="11" spans="3:13" ht="15">
      <c r="C11" s="48" t="s">
        <v>60</v>
      </c>
      <c r="D11" s="48"/>
      <c r="E11" s="48" t="s">
        <v>61</v>
      </c>
      <c r="F11" s="48"/>
      <c r="G11" s="48" t="s">
        <v>62</v>
      </c>
      <c r="H11" s="48"/>
      <c r="I11" s="48" t="s">
        <v>74</v>
      </c>
      <c r="J11" s="48"/>
      <c r="K11" s="48" t="s">
        <v>81</v>
      </c>
      <c r="L11" s="48"/>
      <c r="M11" s="48"/>
    </row>
    <row r="12" spans="3:13" ht="15">
      <c r="C12" s="48" t="s">
        <v>63</v>
      </c>
      <c r="D12" s="48"/>
      <c r="E12" s="48" t="s">
        <v>64</v>
      </c>
      <c r="F12" s="48"/>
      <c r="G12" s="48" t="s">
        <v>65</v>
      </c>
      <c r="H12" s="48"/>
      <c r="I12" s="48" t="s">
        <v>75</v>
      </c>
      <c r="J12" s="48"/>
      <c r="K12" s="48" t="s">
        <v>82</v>
      </c>
      <c r="L12" s="48"/>
      <c r="M12" s="48" t="s">
        <v>66</v>
      </c>
    </row>
    <row r="13" spans="3:13" ht="14.2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2:13" ht="15">
      <c r="B14" s="34" t="s">
        <v>67</v>
      </c>
      <c r="C14" s="48" t="s">
        <v>87</v>
      </c>
      <c r="D14" s="48"/>
      <c r="E14" s="48" t="s">
        <v>87</v>
      </c>
      <c r="F14" s="48"/>
      <c r="G14" s="48" t="s">
        <v>87</v>
      </c>
      <c r="H14" s="48"/>
      <c r="I14" s="48" t="s">
        <v>87</v>
      </c>
      <c r="J14" s="48"/>
      <c r="K14" s="48" t="s">
        <v>87</v>
      </c>
      <c r="L14" s="48"/>
      <c r="M14" s="48" t="s">
        <v>87</v>
      </c>
    </row>
    <row r="16" spans="2:13" ht="12.75">
      <c r="B16" s="1" t="s">
        <v>137</v>
      </c>
      <c r="C16" s="36">
        <f>43285000/1000</f>
        <v>43285</v>
      </c>
      <c r="D16" s="36"/>
      <c r="E16" s="36">
        <f>7400000/1000</f>
        <v>7400</v>
      </c>
      <c r="G16" s="36">
        <v>3408</v>
      </c>
      <c r="I16" s="36">
        <v>-39545</v>
      </c>
      <c r="J16" s="36"/>
      <c r="K16" s="36">
        <v>327</v>
      </c>
      <c r="L16" s="36"/>
      <c r="M16" s="36">
        <f>SUM(C16:K16)</f>
        <v>14875</v>
      </c>
    </row>
    <row r="17" spans="2:13" ht="12.75">
      <c r="B17" s="1" t="s">
        <v>136</v>
      </c>
      <c r="C17" s="13">
        <v>0</v>
      </c>
      <c r="D17" s="13"/>
      <c r="E17" s="13">
        <v>0</v>
      </c>
      <c r="F17" s="33"/>
      <c r="G17" s="23">
        <v>0</v>
      </c>
      <c r="H17" s="33"/>
      <c r="I17" s="23">
        <v>883</v>
      </c>
      <c r="J17" s="23"/>
      <c r="K17" s="23">
        <v>-66</v>
      </c>
      <c r="L17" s="23"/>
      <c r="M17" s="36">
        <f>SUM(C17:K17)</f>
        <v>817</v>
      </c>
    </row>
    <row r="18" spans="2:13" ht="12.75">
      <c r="B18" s="1" t="s">
        <v>140</v>
      </c>
      <c r="C18" s="49">
        <v>0</v>
      </c>
      <c r="D18" s="49"/>
      <c r="E18" s="49">
        <v>0</v>
      </c>
      <c r="F18" s="49"/>
      <c r="G18" s="23">
        <v>-45</v>
      </c>
      <c r="H18" s="49"/>
      <c r="I18" s="23">
        <v>45</v>
      </c>
      <c r="J18" s="49"/>
      <c r="K18" s="49">
        <v>0</v>
      </c>
      <c r="L18" s="49"/>
      <c r="M18" s="36">
        <f>SUM(C18:K18)</f>
        <v>0</v>
      </c>
    </row>
    <row r="19" spans="2:13" ht="12.75">
      <c r="B19" s="1" t="s">
        <v>141</v>
      </c>
      <c r="C19" s="49">
        <v>0</v>
      </c>
      <c r="D19" s="49"/>
      <c r="E19" s="49">
        <v>0</v>
      </c>
      <c r="F19" s="49"/>
      <c r="G19" s="23">
        <v>-840</v>
      </c>
      <c r="H19" s="49"/>
      <c r="I19" s="23">
        <v>0</v>
      </c>
      <c r="J19" s="49"/>
      <c r="K19" s="49">
        <v>0</v>
      </c>
      <c r="L19" s="49"/>
      <c r="M19" s="36">
        <f>SUM(C19:K19)</f>
        <v>-840</v>
      </c>
    </row>
    <row r="20" spans="3:13" ht="12.75">
      <c r="C20" s="49"/>
      <c r="D20" s="49"/>
      <c r="E20" s="49"/>
      <c r="F20" s="49"/>
      <c r="G20" s="23"/>
      <c r="H20" s="49"/>
      <c r="I20" s="23"/>
      <c r="J20" s="49"/>
      <c r="K20" s="49"/>
      <c r="L20" s="49"/>
      <c r="M20" s="36"/>
    </row>
    <row r="21" spans="2:13" ht="9.75" customHeight="1">
      <c r="B21" s="141" t="s">
        <v>147</v>
      </c>
      <c r="C21" s="139">
        <f>SUM(C16:C19)</f>
        <v>43285</v>
      </c>
      <c r="E21" s="139">
        <f>SUM(E16:E19)</f>
        <v>7400</v>
      </c>
      <c r="G21" s="139">
        <f>SUM(G16:G19)</f>
        <v>2523</v>
      </c>
      <c r="I21" s="139">
        <f>SUM(I16:I19)</f>
        <v>-38617</v>
      </c>
      <c r="K21" s="139">
        <f>SUM(K16:K19)</f>
        <v>261</v>
      </c>
      <c r="M21" s="139">
        <f>SUM(M16:M19)</f>
        <v>14852</v>
      </c>
    </row>
    <row r="22" spans="2:13" ht="9.75" customHeight="1" thickBot="1">
      <c r="B22" s="141"/>
      <c r="C22" s="140"/>
      <c r="D22" s="36"/>
      <c r="E22" s="140"/>
      <c r="G22" s="140"/>
      <c r="I22" s="140"/>
      <c r="J22" s="36"/>
      <c r="K22" s="140"/>
      <c r="L22" s="36"/>
      <c r="M22" s="140"/>
    </row>
    <row r="23" ht="13.5" thickTop="1"/>
    <row r="25" spans="2:13" ht="12.75">
      <c r="B25" s="1" t="s">
        <v>160</v>
      </c>
      <c r="C25" s="36">
        <f>43285000/1000</f>
        <v>43285</v>
      </c>
      <c r="D25" s="36"/>
      <c r="E25" s="36">
        <f>7400000/1000</f>
        <v>7400</v>
      </c>
      <c r="G25" s="36">
        <v>3420</v>
      </c>
      <c r="I25" s="36">
        <v>-37749</v>
      </c>
      <c r="J25" s="36"/>
      <c r="K25" s="36">
        <v>256</v>
      </c>
      <c r="L25" s="36"/>
      <c r="M25" s="36">
        <f>SUM(C25:K25)</f>
        <v>16612</v>
      </c>
    </row>
    <row r="26" spans="2:13" ht="12.75">
      <c r="B26" s="1" t="s">
        <v>136</v>
      </c>
      <c r="C26" s="13">
        <v>0</v>
      </c>
      <c r="D26" s="13"/>
      <c r="E26" s="13">
        <v>0</v>
      </c>
      <c r="F26" s="33"/>
      <c r="G26" s="23">
        <v>0</v>
      </c>
      <c r="H26" s="33"/>
      <c r="I26" s="23">
        <v>1012</v>
      </c>
      <c r="J26" s="23"/>
      <c r="K26" s="23">
        <v>-13</v>
      </c>
      <c r="L26" s="23"/>
      <c r="M26" s="36">
        <f>SUM(C26:K26)</f>
        <v>999</v>
      </c>
    </row>
    <row r="27" spans="3:13" ht="12.75">
      <c r="C27" s="8"/>
      <c r="E27" s="8"/>
      <c r="G27" s="8"/>
      <c r="I27" s="8"/>
      <c r="M27" s="8"/>
    </row>
    <row r="28" spans="2:13" ht="9.75" customHeight="1">
      <c r="B28" s="141" t="s">
        <v>161</v>
      </c>
      <c r="C28" s="139">
        <f>SUM(C25:C26)</f>
        <v>43285</v>
      </c>
      <c r="E28" s="139">
        <f>SUM(E25:E26)</f>
        <v>7400</v>
      </c>
      <c r="G28" s="139">
        <f>SUM(G25:G26)</f>
        <v>3420</v>
      </c>
      <c r="H28" s="46"/>
      <c r="I28" s="139">
        <f>SUM(I25:I26)</f>
        <v>-36737</v>
      </c>
      <c r="K28" s="139">
        <f>SUM(K25:K26)</f>
        <v>243</v>
      </c>
      <c r="M28" s="139">
        <f>SUM(M25:M26)</f>
        <v>17611</v>
      </c>
    </row>
    <row r="29" spans="2:13" ht="9.75" customHeight="1" thickBot="1">
      <c r="B29" s="141"/>
      <c r="C29" s="142"/>
      <c r="E29" s="142"/>
      <c r="G29" s="142"/>
      <c r="H29" s="46"/>
      <c r="I29" s="142"/>
      <c r="K29" s="142"/>
      <c r="M29" s="142"/>
    </row>
    <row r="30" ht="13.5" thickTop="1"/>
    <row r="32" spans="2:13" ht="12.75">
      <c r="B32" s="136" t="s">
        <v>159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2:13" ht="12.75">
      <c r="B33" s="135" t="s">
        <v>107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</row>
  </sheetData>
  <sheetProtection/>
  <mergeCells count="18">
    <mergeCell ref="C8:I8"/>
    <mergeCell ref="K21:K22"/>
    <mergeCell ref="B32:M32"/>
    <mergeCell ref="G28:G29"/>
    <mergeCell ref="K28:K29"/>
    <mergeCell ref="C10:G10"/>
    <mergeCell ref="B21:B22"/>
    <mergeCell ref="C21:C22"/>
    <mergeCell ref="E21:E22"/>
    <mergeCell ref="G21:G22"/>
    <mergeCell ref="B33:M33"/>
    <mergeCell ref="I21:I22"/>
    <mergeCell ref="M21:M22"/>
    <mergeCell ref="B28:B29"/>
    <mergeCell ref="C28:C29"/>
    <mergeCell ref="E28:E29"/>
    <mergeCell ref="M28:M29"/>
    <mergeCell ref="I28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headerFooter alignWithMargins="0">
    <oddFooter>&amp;L&amp;D&amp;F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2008-07-25T10:04:04Z</cp:lastPrinted>
  <dcterms:created xsi:type="dcterms:W3CDTF">2001-12-28T02:18:49Z</dcterms:created>
  <dcterms:modified xsi:type="dcterms:W3CDTF">2009-07-29T11:29:04Z</dcterms:modified>
  <cp:category/>
  <cp:version/>
  <cp:contentType/>
  <cp:contentStatus/>
</cp:coreProperties>
</file>